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rques\Desktop\"/>
    </mc:Choice>
  </mc:AlternateContent>
  <xr:revisionPtr revIDLastSave="0" documentId="13_ncr:1_{6E1673C6-B012-43F4-82CF-062FF303BBEA}" xr6:coauthVersionLast="47" xr6:coauthVersionMax="47" xr10:uidLastSave="{00000000-0000-0000-0000-000000000000}"/>
  <bookViews>
    <workbookView xWindow="-108" yWindow="-108" windowWidth="23256" windowHeight="12456" xr2:uid="{CC955455-7CD4-407A-B897-447FB9778C4E}"/>
  </bookViews>
  <sheets>
    <sheet name="CFU" sheetId="5" r:id="rId1"/>
    <sheet name="CONAFIN AFISA" sheetId="4" r:id="rId2"/>
    <sheet name="CVU" sheetId="3" r:id="rId3"/>
    <sheet name="CND" sheetId="1" r:id="rId4"/>
  </sheets>
  <definedNames>
    <definedName name="_xlnm._FilterDatabase" localSheetId="3" hidden="1">CND!$A$3:$J$21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5" l="1"/>
  <c r="B9" i="5"/>
  <c r="B8" i="5"/>
  <c r="B20" i="4"/>
  <c r="B16" i="4"/>
  <c r="B15" i="4"/>
  <c r="B20" i="3"/>
  <c r="B16" i="3"/>
  <c r="B15" i="3"/>
  <c r="B30" i="1"/>
  <c r="B26" i="1"/>
  <c r="B25" i="1"/>
  <c r="H7" i="4"/>
  <c r="B27" i="1" l="1"/>
  <c r="H10" i="1"/>
  <c r="H6" i="1" l="1"/>
  <c r="H8" i="1" l="1"/>
  <c r="H5" i="1"/>
  <c r="H4" i="1"/>
  <c r="H5" i="5" l="1"/>
  <c r="H4" i="5"/>
  <c r="F4" i="5"/>
  <c r="B11" i="5" s="1"/>
  <c r="H12" i="4"/>
  <c r="H10" i="4"/>
  <c r="H8" i="4"/>
  <c r="H6" i="4"/>
  <c r="H5" i="4"/>
  <c r="H4" i="4"/>
  <c r="H12" i="3"/>
  <c r="H11" i="3"/>
  <c r="H10" i="3"/>
  <c r="H9" i="3"/>
  <c r="H7" i="3"/>
  <c r="H6" i="3"/>
  <c r="H5" i="3"/>
  <c r="H4" i="3"/>
  <c r="F17" i="1"/>
  <c r="H17" i="1"/>
  <c r="H18" i="1"/>
  <c r="F9" i="1"/>
  <c r="H9" i="1"/>
  <c r="F10" i="1"/>
  <c r="H11" i="1"/>
  <c r="H12" i="1"/>
  <c r="H13" i="1"/>
  <c r="H14" i="1"/>
  <c r="H15" i="1"/>
  <c r="H16" i="1"/>
  <c r="B19" i="4" l="1"/>
  <c r="B19" i="3"/>
  <c r="B29" i="1"/>
  <c r="B28" i="1"/>
</calcChain>
</file>

<file path=xl/sharedStrings.xml><?xml version="1.0" encoding="utf-8"?>
<sst xmlns="http://schemas.openxmlformats.org/spreadsheetml/2006/main" count="272" uniqueCount="74">
  <si>
    <t>Basico</t>
  </si>
  <si>
    <t>Especialista</t>
  </si>
  <si>
    <t>Cursos/talleres</t>
  </si>
  <si>
    <t>Proveedor</t>
  </si>
  <si>
    <t xml:space="preserve">Evaluación  de impacto </t>
  </si>
  <si>
    <t>Nivel</t>
  </si>
  <si>
    <t xml:space="preserve"> Participantes</t>
  </si>
  <si>
    <t>Impuestos</t>
  </si>
  <si>
    <t>Feedback</t>
  </si>
  <si>
    <t xml:space="preserve">Básico </t>
  </si>
  <si>
    <t>Intermedio</t>
  </si>
  <si>
    <t>Satisfactoria</t>
  </si>
  <si>
    <t>Muy satisfactoria</t>
  </si>
  <si>
    <t>%</t>
  </si>
  <si>
    <t>Aprobados</t>
  </si>
  <si>
    <t xml:space="preserve">Satisfacción </t>
  </si>
  <si>
    <t>Evaluación de capacitaciones CND 2023</t>
  </si>
  <si>
    <t>Evaluación de capacitaciones CVU 2023</t>
  </si>
  <si>
    <t>Evaluación de capacitaciones CONAFIN AFISA 2023</t>
  </si>
  <si>
    <t>Evaluación de capacitaciones CFU 2023</t>
  </si>
  <si>
    <t>Excel Intermedio</t>
  </si>
  <si>
    <t>Atención al cliente</t>
  </si>
  <si>
    <t xml:space="preserve">Control de Ley de Tercerizaciones </t>
  </si>
  <si>
    <t>Conceptos clave para nuevos auditores</t>
  </si>
  <si>
    <t>Curso Diseño y contenido de informes</t>
  </si>
  <si>
    <t>Finanzas</t>
  </si>
  <si>
    <t>Planificación estrategica de la
gestión pública</t>
  </si>
  <si>
    <t xml:space="preserve">Cumplimiento </t>
  </si>
  <si>
    <t>Capacitaciones TI</t>
  </si>
  <si>
    <t>Herramienta Adaptive planning</t>
  </si>
  <si>
    <t>Gestión de recepción 
y preparación de pedidos</t>
  </si>
  <si>
    <t>Operación y configuración
 de NAGIOS XI</t>
  </si>
  <si>
    <t>Monitoreo de llamadas, 
uso de sistemas internos, buenas practicas</t>
  </si>
  <si>
    <t>Formación atención a clientes 
dificiles/complejos</t>
  </si>
  <si>
    <t>Programa Deloitte Update</t>
  </si>
  <si>
    <t>Tratamientos Superficiales y obras de artes</t>
  </si>
  <si>
    <t>Gestión de pagos/cobraza/deudas</t>
  </si>
  <si>
    <t>Negociación</t>
  </si>
  <si>
    <t>Entrenamiento en Desarrollo Seguro PCI</t>
  </si>
  <si>
    <t>Formación continua en 
Prevención del Lavado de activos y financiamiento al terrorismo (PLAFT)</t>
  </si>
  <si>
    <t>Negociación aplicada</t>
  </si>
  <si>
    <t>Desarrollo de liderazgo/gestión y habilidades de equipos</t>
  </si>
  <si>
    <t xml:space="preserve">Formación corporativa: Etica 
y transparencia </t>
  </si>
  <si>
    <t>Utilización y parametrización 
básica de Power BI</t>
  </si>
  <si>
    <t xml:space="preserve">Transferencias de aplicación de medidas de adaptación a los proyectos </t>
  </si>
  <si>
    <t>Actualización normativa. Estructuración de productos fiduciarios</t>
  </si>
  <si>
    <t xml:space="preserve">Mód. Especialización </t>
  </si>
  <si>
    <t xml:space="preserve">Programa sobre Mercado de Valores </t>
  </si>
  <si>
    <t>Desafíos actuales en los contratos laborales</t>
  </si>
  <si>
    <t>Articulación público - privado</t>
  </si>
  <si>
    <t>N/A</t>
  </si>
  <si>
    <t>Contacto profesional con clientes</t>
  </si>
  <si>
    <t>Programa PLAFT.</t>
  </si>
  <si>
    <t>Fortinet</t>
  </si>
  <si>
    <t>Salvaguardas Ambientales y Sociales</t>
  </si>
  <si>
    <t>Evaluación  de proveedores</t>
  </si>
  <si>
    <t>Cantidad</t>
  </si>
  <si>
    <t>Asistencias totales</t>
  </si>
  <si>
    <t>Promedio de participantes</t>
  </si>
  <si>
    <t>% de aprobacion general</t>
  </si>
  <si>
    <t>% de feedback</t>
  </si>
  <si>
    <t>% de satisfaccion general</t>
  </si>
  <si>
    <t>Control de Obra electrica</t>
  </si>
  <si>
    <t>Promedio de evaluacion de impacto</t>
  </si>
  <si>
    <t>satistfactoria</t>
  </si>
  <si>
    <t>Promedio de evaluacion de proveedores</t>
  </si>
  <si>
    <t>º</t>
  </si>
  <si>
    <t>Cuadro resúmen</t>
  </si>
  <si>
    <t>Los siguientes cursos/talleres tuvieron la tasa de aprobación más alta:</t>
  </si>
  <si>
    <t>La mayoría de los cursos/talleres tuvieron una alta tasa de aprobación (72%). La satisfacción general con las capacitaciones fue también alta (89%). Sin embargo, la evaluación de impacto fue más variable, con algunos cursos/talleres que recibieron una evaluación muy satisfactoria y otros que recibieron una evaluación satisfactoria.</t>
  </si>
  <si>
    <t>Las capacitaciones fueron bien recibidas, tuvieron altas tasas de aprobación y el feedback de los participantes fue positivo. El impacto de las capacitaciones también fue positivo, con un promedio de 89% de satisfacción.</t>
  </si>
  <si>
    <t>Los datos de evaluación de capacitaciones CONAFIN AFISA 2023 muestran que la mayoría de las capacitaciones fueron bien recibidas por los participantes. El promedio de satisfacción fue de 87%, destacamdo un 96% para la capacitación "Utilización y parametrización básica de Power BI".
En términos de participación, la capacitación "Formación continua en Prevención del Lavado de activos y financiamiento al terrorismo (PLAFT)" fue la más popular, con 17 participantes. Le sigue "Contacto profesional con clientes" (15 participantes).</t>
  </si>
  <si>
    <t>Impuestos (76%)</t>
  </si>
  <si>
    <t>Cuadro 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</si>
</sst>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0"/>
      <color theme="10"/>
      <name val="Verdana"/>
      <family val="2"/>
    </font>
    <font>
      <sz val="10"/>
      <name val="Verdana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1F1F1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9" fontId="1" fillId="0" borderId="0" xfId="1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9" fontId="3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6" fillId="2" borderId="1" xfId="2" applyNumberFormat="1" applyFont="1" applyFill="1" applyBorder="1" applyAlignment="1">
      <alignment horizontal="center"/>
    </xf>
    <xf numFmtId="9" fontId="1" fillId="3" borderId="1" xfId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9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9" fontId="1" fillId="3" borderId="1" xfId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9" fontId="1" fillId="3" borderId="1" xfId="1" applyFont="1" applyFill="1" applyBorder="1" applyAlignment="1">
      <alignment horizontal="left" vertical="center"/>
    </xf>
    <xf numFmtId="9" fontId="6" fillId="2" borderId="1" xfId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9" fontId="7" fillId="3" borderId="1" xfId="1" applyFont="1" applyFill="1" applyBorder="1" applyAlignment="1">
      <alignment horizontal="left" vertical="center"/>
    </xf>
    <xf numFmtId="9" fontId="6" fillId="2" borderId="1" xfId="2" applyNumberFormat="1" applyFont="1" applyFill="1" applyBorder="1" applyAlignment="1">
      <alignment horizontal="left" vertical="center"/>
    </xf>
    <xf numFmtId="0" fontId="5" fillId="2" borderId="1" xfId="2" applyNumberFormat="1" applyFill="1" applyBorder="1" applyAlignment="1">
      <alignment horizontal="left" vertical="center"/>
    </xf>
    <xf numFmtId="9" fontId="5" fillId="2" borderId="1" xfId="2" applyNumberForma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left" vertical="center"/>
    </xf>
    <xf numFmtId="9" fontId="1" fillId="2" borderId="1" xfId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9" fontId="1" fillId="6" borderId="1" xfId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C5BF-602F-4D90-BF37-F1D721FDE298}">
  <dimension ref="A1:K15"/>
  <sheetViews>
    <sheetView tabSelected="1" zoomScale="80" zoomScaleNormal="80" workbookViewId="0">
      <selection activeCell="L6" sqref="L6"/>
    </sheetView>
  </sheetViews>
  <sheetFormatPr baseColWidth="10" defaultColWidth="11" defaultRowHeight="15.6" x14ac:dyDescent="0.3"/>
  <cols>
    <col min="1" max="1" width="26.453125" style="1" bestFit="1" customWidth="1"/>
    <col min="2" max="2" width="16.26953125" style="1" customWidth="1"/>
    <col min="3" max="4" width="13.90625" style="1" customWidth="1"/>
    <col min="5" max="5" width="12.08984375" style="1" customWidth="1"/>
    <col min="6" max="6" width="7.453125" style="2" customWidth="1"/>
    <col min="7" max="7" width="13.90625" style="1" customWidth="1"/>
    <col min="8" max="8" width="7.08984375" style="2" bestFit="1" customWidth="1"/>
    <col min="9" max="9" width="12.6328125" style="1" customWidth="1"/>
    <col min="10" max="11" width="13.26953125" style="1" customWidth="1"/>
    <col min="12" max="16384" width="11" style="1"/>
  </cols>
  <sheetData>
    <row r="1" spans="1:11" ht="21" x14ac:dyDescent="0.3">
      <c r="A1" s="42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3">
      <c r="F2" s="1"/>
      <c r="H2" s="1"/>
    </row>
    <row r="3" spans="1:11" ht="36" x14ac:dyDescent="0.3">
      <c r="A3" s="6" t="s">
        <v>2</v>
      </c>
      <c r="B3" s="6" t="s">
        <v>3</v>
      </c>
      <c r="C3" s="6" t="s">
        <v>5</v>
      </c>
      <c r="D3" s="6" t="s">
        <v>6</v>
      </c>
      <c r="E3" s="6" t="s">
        <v>14</v>
      </c>
      <c r="F3" s="7" t="s">
        <v>13</v>
      </c>
      <c r="G3" s="6" t="s">
        <v>8</v>
      </c>
      <c r="H3" s="6" t="s">
        <v>13</v>
      </c>
      <c r="I3" s="6" t="s">
        <v>15</v>
      </c>
      <c r="J3" s="6" t="s">
        <v>4</v>
      </c>
      <c r="K3" s="6" t="s">
        <v>55</v>
      </c>
    </row>
    <row r="4" spans="1:11" ht="31.2" x14ac:dyDescent="0.3">
      <c r="A4" s="4" t="s">
        <v>30</v>
      </c>
      <c r="B4" s="22"/>
      <c r="C4" s="21" t="s">
        <v>0</v>
      </c>
      <c r="D4" s="22">
        <v>1</v>
      </c>
      <c r="E4" s="24">
        <v>1</v>
      </c>
      <c r="F4" s="23">
        <f>+$E4/$D4</f>
        <v>1</v>
      </c>
      <c r="G4" s="24">
        <v>1</v>
      </c>
      <c r="H4" s="23">
        <f>+G4/D4</f>
        <v>1</v>
      </c>
      <c r="I4" s="25">
        <v>0.8</v>
      </c>
      <c r="J4" s="22"/>
      <c r="K4" s="22"/>
    </row>
    <row r="5" spans="1:11" x14ac:dyDescent="0.3">
      <c r="A5" s="8" t="s">
        <v>29</v>
      </c>
      <c r="B5" s="22"/>
      <c r="C5" s="21" t="s">
        <v>9</v>
      </c>
      <c r="D5" s="22">
        <v>1</v>
      </c>
      <c r="E5" s="21" t="s">
        <v>50</v>
      </c>
      <c r="F5" s="23" t="s">
        <v>50</v>
      </c>
      <c r="G5" s="24"/>
      <c r="H5" s="23">
        <f t="shared" ref="H5" si="0">+G5/D5</f>
        <v>0</v>
      </c>
      <c r="I5" s="25" t="s">
        <v>50</v>
      </c>
      <c r="J5" s="22"/>
      <c r="K5" s="22"/>
    </row>
    <row r="7" spans="1:11" x14ac:dyDescent="0.3">
      <c r="A7" s="41" t="s">
        <v>73</v>
      </c>
      <c r="B7" s="41"/>
    </row>
    <row r="8" spans="1:11" x14ac:dyDescent="0.3">
      <c r="A8" s="14" t="s">
        <v>56</v>
      </c>
      <c r="B8" s="14">
        <f>+COUNTA(A4:A5)</f>
        <v>2</v>
      </c>
    </row>
    <row r="9" spans="1:11" x14ac:dyDescent="0.3">
      <c r="A9" s="14" t="s">
        <v>57</v>
      </c>
      <c r="B9" s="15">
        <f>+SUM(D4:D5)</f>
        <v>2</v>
      </c>
      <c r="K9" s="1" t="s">
        <v>66</v>
      </c>
    </row>
    <row r="10" spans="1:11" x14ac:dyDescent="0.3">
      <c r="A10" s="14" t="s">
        <v>58</v>
      </c>
      <c r="B10" s="16">
        <v>1</v>
      </c>
    </row>
    <row r="11" spans="1:11" x14ac:dyDescent="0.3">
      <c r="A11" s="14" t="s">
        <v>59</v>
      </c>
      <c r="B11" s="40">
        <f>+F4</f>
        <v>1</v>
      </c>
    </row>
    <row r="12" spans="1:11" x14ac:dyDescent="0.3">
      <c r="A12" s="14" t="s">
        <v>60</v>
      </c>
      <c r="B12" s="17">
        <v>1</v>
      </c>
    </row>
    <row r="13" spans="1:11" x14ac:dyDescent="0.3">
      <c r="A13" s="14" t="s">
        <v>61</v>
      </c>
      <c r="B13" s="17">
        <f>+I4</f>
        <v>0.8</v>
      </c>
    </row>
    <row r="14" spans="1:11" x14ac:dyDescent="0.3">
      <c r="A14" s="14" t="s">
        <v>63</v>
      </c>
      <c r="B14" s="15" t="s">
        <v>64</v>
      </c>
    </row>
    <row r="15" spans="1:11" x14ac:dyDescent="0.3">
      <c r="A15" s="14" t="s">
        <v>65</v>
      </c>
      <c r="B15" s="15" t="s">
        <v>64</v>
      </c>
    </row>
  </sheetData>
  <mergeCells count="2">
    <mergeCell ref="A7:B7"/>
    <mergeCell ref="A1:K1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530ACB-A616-4200-A9BF-A3D918294108}">
          <x14:formula1>
            <xm:f>#REF!</xm:f>
          </x14:formula1>
          <xm:sqref>J4:K5</xm:sqref>
        </x14:dataValidation>
        <x14:dataValidation type="list" allowBlank="1" showInputMessage="1" showErrorMessage="1" xr:uid="{6564D2CF-8AC2-4A0D-8039-0AA21288503D}">
          <x14:formula1>
            <xm:f>#REF!</xm:f>
          </x14:formula1>
          <xm:sqref>C4:C5</xm:sqref>
        </x14:dataValidation>
        <x14:dataValidation type="list" allowBlank="1" showInputMessage="1" showErrorMessage="1" xr:uid="{AE3B5BF9-A173-48A6-A1AB-17601E67ED41}">
          <x14:formula1>
            <xm:f>#REF!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65BA-1913-456A-AE7A-270B825D59EE}">
  <sheetPr>
    <pageSetUpPr fitToPage="1"/>
  </sheetPr>
  <dimension ref="A1:K22"/>
  <sheetViews>
    <sheetView zoomScale="70" zoomScaleNormal="70" workbookViewId="0">
      <selection activeCell="K3" sqref="K3:K12"/>
    </sheetView>
  </sheetViews>
  <sheetFormatPr baseColWidth="10" defaultColWidth="11" defaultRowHeight="15.6" x14ac:dyDescent="0.3"/>
  <cols>
    <col min="1" max="1" width="45.6328125" style="1" bestFit="1" customWidth="1"/>
    <col min="2" max="2" width="16.26953125" style="1" customWidth="1"/>
    <col min="3" max="3" width="13.90625" style="1" customWidth="1"/>
    <col min="4" max="4" width="15.36328125" style="1" customWidth="1"/>
    <col min="5" max="5" width="12.08984375" style="1" customWidth="1"/>
    <col min="6" max="6" width="7.453125" style="2" customWidth="1"/>
    <col min="7" max="7" width="13.90625" style="1" customWidth="1"/>
    <col min="8" max="8" width="7.08984375" style="2" bestFit="1" customWidth="1"/>
    <col min="9" max="9" width="12.6328125" style="1" customWidth="1"/>
    <col min="10" max="10" width="15" style="1" bestFit="1" customWidth="1"/>
    <col min="11" max="11" width="16" style="1" bestFit="1" customWidth="1"/>
    <col min="12" max="16384" width="11" style="1"/>
  </cols>
  <sheetData>
    <row r="1" spans="1:11" ht="21" x14ac:dyDescent="0.3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3">
      <c r="F2" s="1"/>
      <c r="H2" s="1"/>
    </row>
    <row r="3" spans="1:11" ht="36" x14ac:dyDescent="0.3">
      <c r="A3" s="6" t="s">
        <v>2</v>
      </c>
      <c r="B3" s="6"/>
      <c r="C3" s="6" t="s">
        <v>5</v>
      </c>
      <c r="D3" s="6" t="s">
        <v>6</v>
      </c>
      <c r="E3" s="6" t="s">
        <v>14</v>
      </c>
      <c r="F3" s="7" t="s">
        <v>13</v>
      </c>
      <c r="G3" s="6" t="s">
        <v>8</v>
      </c>
      <c r="H3" s="6" t="s">
        <v>13</v>
      </c>
      <c r="I3" s="6" t="s">
        <v>15</v>
      </c>
      <c r="J3" s="6" t="s">
        <v>4</v>
      </c>
      <c r="K3" s="6"/>
    </row>
    <row r="4" spans="1:11" ht="46.8" x14ac:dyDescent="0.3">
      <c r="A4" s="4" t="s">
        <v>39</v>
      </c>
      <c r="B4" s="22"/>
      <c r="C4" s="21" t="s">
        <v>9</v>
      </c>
      <c r="D4" s="22">
        <v>17</v>
      </c>
      <c r="E4" s="24" t="s">
        <v>50</v>
      </c>
      <c r="F4" s="23" t="s">
        <v>50</v>
      </c>
      <c r="G4" s="24">
        <v>9</v>
      </c>
      <c r="H4" s="23">
        <f>+G4/D4</f>
        <v>0.52941176470588236</v>
      </c>
      <c r="I4" s="25">
        <v>0.72</v>
      </c>
      <c r="J4" s="22"/>
      <c r="K4" s="22"/>
    </row>
    <row r="5" spans="1:11" x14ac:dyDescent="0.3">
      <c r="A5" s="3" t="s">
        <v>52</v>
      </c>
      <c r="B5" s="22"/>
      <c r="C5" s="21" t="s">
        <v>10</v>
      </c>
      <c r="D5" s="22">
        <v>1</v>
      </c>
      <c r="E5" s="24" t="s">
        <v>50</v>
      </c>
      <c r="F5" s="23" t="s">
        <v>50</v>
      </c>
      <c r="G5" s="24">
        <v>1</v>
      </c>
      <c r="H5" s="23">
        <f t="shared" ref="H5:H12" si="0">+G5/D5</f>
        <v>1</v>
      </c>
      <c r="I5" s="25">
        <v>1</v>
      </c>
      <c r="J5" s="22" t="s">
        <v>50</v>
      </c>
      <c r="K5" s="22"/>
    </row>
    <row r="6" spans="1:11" ht="31.2" x14ac:dyDescent="0.3">
      <c r="A6" s="4" t="s">
        <v>45</v>
      </c>
      <c r="B6" s="22"/>
      <c r="C6" s="21" t="s">
        <v>9</v>
      </c>
      <c r="D6" s="26">
        <v>4</v>
      </c>
      <c r="E6" s="24" t="s">
        <v>50</v>
      </c>
      <c r="F6" s="23" t="s">
        <v>50</v>
      </c>
      <c r="G6" s="24">
        <v>2</v>
      </c>
      <c r="H6" s="23">
        <f t="shared" si="0"/>
        <v>0.5</v>
      </c>
      <c r="I6" s="25">
        <v>0.75</v>
      </c>
      <c r="J6" s="22" t="s">
        <v>11</v>
      </c>
      <c r="K6" s="22"/>
    </row>
    <row r="7" spans="1:11" x14ac:dyDescent="0.3">
      <c r="A7" s="4" t="s">
        <v>51</v>
      </c>
      <c r="B7" s="22"/>
      <c r="C7" s="21" t="s">
        <v>9</v>
      </c>
      <c r="D7" s="26">
        <v>15</v>
      </c>
      <c r="E7" s="24" t="s">
        <v>50</v>
      </c>
      <c r="F7" s="23" t="s">
        <v>50</v>
      </c>
      <c r="G7" s="24">
        <v>8</v>
      </c>
      <c r="H7" s="23">
        <f>+G7/D7</f>
        <v>0.53333333333333333</v>
      </c>
      <c r="I7" s="25">
        <v>0.88</v>
      </c>
      <c r="J7" s="22" t="s">
        <v>12</v>
      </c>
      <c r="K7" s="22"/>
    </row>
    <row r="8" spans="1:11" x14ac:dyDescent="0.3">
      <c r="A8" s="3" t="s">
        <v>40</v>
      </c>
      <c r="B8" s="22"/>
      <c r="C8" s="21" t="s">
        <v>50</v>
      </c>
      <c r="D8" s="22">
        <v>1</v>
      </c>
      <c r="E8" s="24" t="s">
        <v>50</v>
      </c>
      <c r="F8" s="23" t="s">
        <v>50</v>
      </c>
      <c r="G8" s="24">
        <v>1</v>
      </c>
      <c r="H8" s="23">
        <f t="shared" si="0"/>
        <v>1</v>
      </c>
      <c r="I8" s="25">
        <v>1</v>
      </c>
      <c r="J8" s="22"/>
      <c r="K8" s="22"/>
    </row>
    <row r="9" spans="1:11" ht="31.2" x14ac:dyDescent="0.3">
      <c r="A9" s="4" t="s">
        <v>42</v>
      </c>
      <c r="B9" s="22"/>
      <c r="C9" s="21" t="s">
        <v>50</v>
      </c>
      <c r="D9" s="22">
        <v>4</v>
      </c>
      <c r="E9" s="24" t="s">
        <v>50</v>
      </c>
      <c r="F9" s="23" t="s">
        <v>50</v>
      </c>
      <c r="G9" s="24" t="s">
        <v>50</v>
      </c>
      <c r="H9" s="23" t="s">
        <v>50</v>
      </c>
      <c r="I9" s="24" t="s">
        <v>50</v>
      </c>
      <c r="J9" s="22" t="s">
        <v>12</v>
      </c>
      <c r="K9" s="22"/>
    </row>
    <row r="10" spans="1:11" x14ac:dyDescent="0.3">
      <c r="A10" s="4" t="s">
        <v>41</v>
      </c>
      <c r="B10" s="22"/>
      <c r="C10" s="21" t="s">
        <v>10</v>
      </c>
      <c r="D10" s="26">
        <v>3</v>
      </c>
      <c r="E10" s="24" t="s">
        <v>50</v>
      </c>
      <c r="F10" s="23" t="s">
        <v>50</v>
      </c>
      <c r="G10" s="24">
        <v>2</v>
      </c>
      <c r="H10" s="23">
        <f t="shared" si="0"/>
        <v>0.66666666666666663</v>
      </c>
      <c r="I10" s="25">
        <v>0.8</v>
      </c>
      <c r="J10" s="22" t="s">
        <v>12</v>
      </c>
      <c r="K10" s="22"/>
    </row>
    <row r="11" spans="1:11" x14ac:dyDescent="0.3">
      <c r="A11" s="3" t="s">
        <v>34</v>
      </c>
      <c r="B11" s="22"/>
      <c r="C11" s="21" t="s">
        <v>50</v>
      </c>
      <c r="D11" s="26">
        <v>3</v>
      </c>
      <c r="E11" s="24" t="s">
        <v>50</v>
      </c>
      <c r="F11" s="23" t="s">
        <v>50</v>
      </c>
      <c r="G11" s="24" t="s">
        <v>50</v>
      </c>
      <c r="H11" s="23" t="s">
        <v>50</v>
      </c>
      <c r="I11" s="24" t="s">
        <v>50</v>
      </c>
      <c r="J11" s="22" t="s">
        <v>50</v>
      </c>
      <c r="K11" s="22"/>
    </row>
    <row r="12" spans="1:11" ht="31.2" x14ac:dyDescent="0.3">
      <c r="A12" s="4" t="s">
        <v>43</v>
      </c>
      <c r="B12" s="22"/>
      <c r="C12" s="21" t="s">
        <v>9</v>
      </c>
      <c r="D12" s="22">
        <v>6</v>
      </c>
      <c r="E12" s="24" t="s">
        <v>50</v>
      </c>
      <c r="F12" s="23" t="s">
        <v>50</v>
      </c>
      <c r="G12" s="24">
        <v>5</v>
      </c>
      <c r="H12" s="23">
        <f t="shared" si="0"/>
        <v>0.83333333333333337</v>
      </c>
      <c r="I12" s="25">
        <v>0.96</v>
      </c>
      <c r="J12" s="22" t="s">
        <v>11</v>
      </c>
      <c r="K12" s="22"/>
    </row>
    <row r="14" spans="1:11" x14ac:dyDescent="0.3">
      <c r="A14" s="41" t="s">
        <v>73</v>
      </c>
      <c r="B14" s="41"/>
      <c r="D14" s="43" t="s">
        <v>71</v>
      </c>
      <c r="E14" s="43"/>
      <c r="F14" s="43"/>
      <c r="G14" s="43"/>
      <c r="H14" s="43"/>
      <c r="I14" s="43"/>
      <c r="J14" s="43"/>
      <c r="K14" s="43"/>
    </row>
    <row r="15" spans="1:11" x14ac:dyDescent="0.3">
      <c r="A15" s="14" t="s">
        <v>56</v>
      </c>
      <c r="B15" s="15">
        <f>+COUNTA(A4:A12)</f>
        <v>9</v>
      </c>
      <c r="D15" s="43"/>
      <c r="E15" s="43"/>
      <c r="F15" s="43"/>
      <c r="G15" s="43"/>
      <c r="H15" s="43"/>
      <c r="I15" s="43"/>
      <c r="J15" s="43"/>
      <c r="K15" s="43"/>
    </row>
    <row r="16" spans="1:11" x14ac:dyDescent="0.3">
      <c r="A16" s="14" t="s">
        <v>57</v>
      </c>
      <c r="B16" s="15">
        <f>+SUM(D4:D12)</f>
        <v>54</v>
      </c>
      <c r="D16" s="43"/>
      <c r="E16" s="43"/>
      <c r="F16" s="43"/>
      <c r="G16" s="43"/>
      <c r="H16" s="43"/>
      <c r="I16" s="43"/>
      <c r="J16" s="43"/>
      <c r="K16" s="43"/>
    </row>
    <row r="17" spans="1:11" x14ac:dyDescent="0.3">
      <c r="A17" s="14" t="s">
        <v>58</v>
      </c>
      <c r="B17" s="16" t="s">
        <v>50</v>
      </c>
      <c r="D17" s="43"/>
      <c r="E17" s="43"/>
      <c r="F17" s="43"/>
      <c r="G17" s="43"/>
      <c r="H17" s="43"/>
      <c r="I17" s="43"/>
      <c r="J17" s="43"/>
      <c r="K17" s="43"/>
    </row>
    <row r="18" spans="1:11" x14ac:dyDescent="0.3">
      <c r="A18" s="14" t="s">
        <v>59</v>
      </c>
      <c r="B18" s="16" t="s">
        <v>50</v>
      </c>
      <c r="D18" s="43"/>
      <c r="E18" s="43"/>
      <c r="F18" s="43"/>
      <c r="G18" s="43"/>
      <c r="H18" s="43"/>
      <c r="I18" s="43"/>
      <c r="J18" s="43"/>
      <c r="K18" s="43"/>
    </row>
    <row r="19" spans="1:11" x14ac:dyDescent="0.3">
      <c r="A19" s="14" t="s">
        <v>60</v>
      </c>
      <c r="B19" s="17">
        <f>+AVERAGE(H4:H10,H12)</f>
        <v>0.72324929971988794</v>
      </c>
      <c r="D19" s="43"/>
      <c r="E19" s="43"/>
      <c r="F19" s="43"/>
      <c r="G19" s="43"/>
      <c r="H19" s="43"/>
      <c r="I19" s="43"/>
      <c r="J19" s="43"/>
      <c r="K19" s="43"/>
    </row>
    <row r="20" spans="1:11" x14ac:dyDescent="0.3">
      <c r="A20" s="14" t="s">
        <v>61</v>
      </c>
      <c r="B20" s="17">
        <f>+AVERAGE(I4:I8,I10,I12)</f>
        <v>0.87285714285714278</v>
      </c>
      <c r="D20" s="43"/>
      <c r="E20" s="43"/>
      <c r="F20" s="43"/>
      <c r="G20" s="43"/>
      <c r="H20" s="43"/>
      <c r="I20" s="43"/>
      <c r="J20" s="43"/>
      <c r="K20" s="43"/>
    </row>
    <row r="21" spans="1:11" x14ac:dyDescent="0.3">
      <c r="A21" s="14" t="s">
        <v>63</v>
      </c>
      <c r="B21" s="15" t="s">
        <v>64</v>
      </c>
    </row>
    <row r="22" spans="1:11" x14ac:dyDescent="0.3">
      <c r="A22" s="14" t="s">
        <v>65</v>
      </c>
      <c r="B22" s="15" t="s">
        <v>64</v>
      </c>
    </row>
  </sheetData>
  <mergeCells count="3">
    <mergeCell ref="A14:B14"/>
    <mergeCell ref="D14:K20"/>
    <mergeCell ref="A1:K1"/>
  </mergeCells>
  <pageMargins left="0.28000000000000003" right="0.3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2B01FBA-2FDF-4259-9ED4-00170CAFA36F}">
          <x14:formula1>
            <xm:f>#REF!</xm:f>
          </x14:formula1>
          <xm:sqref>B6 B10</xm:sqref>
        </x14:dataValidation>
        <x14:dataValidation type="list" allowBlank="1" showInputMessage="1" showErrorMessage="1" xr:uid="{E8EE6120-6B98-4122-A942-444A3273E515}">
          <x14:formula1>
            <xm:f>#REF!</xm:f>
          </x14:formula1>
          <xm:sqref>C4:C7 C10 C12</xm:sqref>
        </x14:dataValidation>
        <x14:dataValidation type="list" allowBlank="1" showInputMessage="1" showErrorMessage="1" xr:uid="{39C90AC2-44E2-4875-BA35-392B9520B616}">
          <x14:formula1>
            <xm:f>#REF!</xm:f>
          </x14:formula1>
          <xm:sqref>J12:K12 J4:K4 J6:K10</xm:sqref>
        </x14:dataValidation>
        <x14:dataValidation type="list" allowBlank="1" showInputMessage="1" showErrorMessage="1" xr:uid="{B3769DF9-0E07-4E0D-AA9D-F8053F288AE9}">
          <x14:formula1>
            <xm:f>#REF!</xm:f>
          </x14:formula1>
          <xm:sqref>B4:B5</xm:sqref>
        </x14:dataValidation>
        <x14:dataValidation type="list" allowBlank="1" showInputMessage="1" showErrorMessage="1" xr:uid="{7456B7DB-A169-4EFC-83E5-AB065048B481}">
          <x14:formula1>
            <xm:f>#REF!</xm:f>
          </x14:formula1>
          <xm:sqref>B7:B8</xm:sqref>
        </x14:dataValidation>
        <x14:dataValidation type="list" allowBlank="1" showInputMessage="1" showErrorMessage="1" xr:uid="{26BC7E98-1378-4AD4-ACB0-3A1218889680}">
          <x14:formula1>
            <xm:f>#REF!</xm:f>
          </x14:formula1>
          <xm:sqref>C8:C9 C11</xm:sqref>
        </x14:dataValidation>
        <x14:dataValidation type="list" allowBlank="1" showInputMessage="1" showErrorMessage="1" xr:uid="{55365E85-F1B2-4EFB-9B80-60BF18B805DE}">
          <x14:formula1>
            <xm:f>#REF!</xm:f>
          </x14:formula1>
          <xm:sqref>B9 B11:B12</xm:sqref>
        </x14:dataValidation>
        <x14:dataValidation type="list" allowBlank="1" showInputMessage="1" showErrorMessage="1" xr:uid="{9912B1CE-9A05-43C6-8BA2-B851045C146C}">
          <x14:formula1>
            <xm:f>#REF!</xm:f>
          </x14:formula1>
          <xm:sqref>J11:K11 J5:K5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13CE-594D-45C2-8453-F6583DC6DC37}">
  <dimension ref="A1:K22"/>
  <sheetViews>
    <sheetView zoomScale="70" zoomScaleNormal="70" workbookViewId="0">
      <selection activeCell="K3" sqref="K3:K12"/>
    </sheetView>
  </sheetViews>
  <sheetFormatPr baseColWidth="10" defaultColWidth="11" defaultRowHeight="15.6" x14ac:dyDescent="0.3"/>
  <cols>
    <col min="1" max="1" width="35.453125" style="1" customWidth="1"/>
    <col min="2" max="2" width="28" style="1" bestFit="1" customWidth="1"/>
    <col min="3" max="3" width="13.90625" style="1" customWidth="1"/>
    <col min="4" max="4" width="15.90625" style="1" customWidth="1"/>
    <col min="5" max="5" width="12.08984375" style="1" customWidth="1"/>
    <col min="6" max="6" width="7.453125" style="2" customWidth="1"/>
    <col min="7" max="7" width="13.90625" style="1" customWidth="1"/>
    <col min="8" max="8" width="7.08984375" style="2" bestFit="1" customWidth="1"/>
    <col min="9" max="9" width="12.6328125" style="1" customWidth="1"/>
    <col min="10" max="10" width="16" style="1" bestFit="1" customWidth="1"/>
    <col min="11" max="11" width="14.453125" style="1" bestFit="1" customWidth="1"/>
    <col min="12" max="16384" width="11" style="1"/>
  </cols>
  <sheetData>
    <row r="1" spans="1:11" ht="21" x14ac:dyDescent="0.3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3">
      <c r="F2" s="1"/>
      <c r="H2" s="1"/>
    </row>
    <row r="3" spans="1:11" ht="36" x14ac:dyDescent="0.3">
      <c r="A3" s="6" t="s">
        <v>2</v>
      </c>
      <c r="B3" s="6"/>
      <c r="C3" s="6" t="s">
        <v>5</v>
      </c>
      <c r="D3" s="6" t="s">
        <v>6</v>
      </c>
      <c r="E3" s="6" t="s">
        <v>14</v>
      </c>
      <c r="F3" s="7" t="s">
        <v>13</v>
      </c>
      <c r="G3" s="6" t="s">
        <v>8</v>
      </c>
      <c r="H3" s="6" t="s">
        <v>13</v>
      </c>
      <c r="I3" s="6" t="s">
        <v>15</v>
      </c>
      <c r="J3" s="6" t="s">
        <v>4</v>
      </c>
      <c r="K3" s="6"/>
    </row>
    <row r="4" spans="1:11" x14ac:dyDescent="0.3">
      <c r="A4" s="4" t="s">
        <v>35</v>
      </c>
      <c r="B4" s="22"/>
      <c r="C4" s="21" t="s">
        <v>9</v>
      </c>
      <c r="D4" s="22">
        <v>4</v>
      </c>
      <c r="E4" s="24" t="s">
        <v>50</v>
      </c>
      <c r="F4" s="23" t="s">
        <v>50</v>
      </c>
      <c r="G4" s="24">
        <v>2</v>
      </c>
      <c r="H4" s="23">
        <f>+G4/D4</f>
        <v>0.5</v>
      </c>
      <c r="I4" s="25">
        <v>0.95</v>
      </c>
      <c r="J4" s="22" t="s">
        <v>11</v>
      </c>
      <c r="K4" s="22"/>
    </row>
    <row r="5" spans="1:11" ht="31.2" x14ac:dyDescent="0.3">
      <c r="A5" s="4" t="s">
        <v>31</v>
      </c>
      <c r="B5" s="22"/>
      <c r="C5" s="21" t="s">
        <v>10</v>
      </c>
      <c r="D5" s="22">
        <v>3</v>
      </c>
      <c r="E5" s="24" t="s">
        <v>50</v>
      </c>
      <c r="F5" s="23" t="s">
        <v>50</v>
      </c>
      <c r="G5" s="24">
        <v>2</v>
      </c>
      <c r="H5" s="23">
        <f t="shared" ref="H5:H12" si="0">+G5/D5</f>
        <v>0.66666666666666663</v>
      </c>
      <c r="I5" s="25">
        <v>0.95</v>
      </c>
      <c r="J5" s="22" t="s">
        <v>12</v>
      </c>
      <c r="K5" s="22"/>
    </row>
    <row r="6" spans="1:11" ht="31.2" x14ac:dyDescent="0.3">
      <c r="A6" s="4" t="s">
        <v>32</v>
      </c>
      <c r="B6" s="22"/>
      <c r="C6" s="21" t="s">
        <v>50</v>
      </c>
      <c r="D6" s="26">
        <v>4</v>
      </c>
      <c r="E6" s="24" t="s">
        <v>50</v>
      </c>
      <c r="F6" s="23" t="s">
        <v>50</v>
      </c>
      <c r="G6" s="24">
        <v>4</v>
      </c>
      <c r="H6" s="23">
        <f t="shared" si="0"/>
        <v>1</v>
      </c>
      <c r="I6" s="25">
        <v>0.96</v>
      </c>
      <c r="J6" s="22" t="s">
        <v>11</v>
      </c>
      <c r="K6" s="22"/>
    </row>
    <row r="7" spans="1:11" ht="31.2" x14ac:dyDescent="0.3">
      <c r="A7" s="4" t="s">
        <v>33</v>
      </c>
      <c r="B7" s="22"/>
      <c r="C7" s="21" t="s">
        <v>9</v>
      </c>
      <c r="D7" s="22">
        <v>1</v>
      </c>
      <c r="E7" s="24" t="s">
        <v>50</v>
      </c>
      <c r="F7" s="23" t="s">
        <v>50</v>
      </c>
      <c r="G7" s="24"/>
      <c r="H7" s="23">
        <f t="shared" si="0"/>
        <v>0</v>
      </c>
      <c r="I7" s="25"/>
      <c r="J7" s="22"/>
      <c r="K7" s="22"/>
    </row>
    <row r="8" spans="1:11" x14ac:dyDescent="0.3">
      <c r="A8" s="3" t="s">
        <v>34</v>
      </c>
      <c r="B8" s="22"/>
      <c r="C8" s="21"/>
      <c r="D8" s="22">
        <v>3</v>
      </c>
      <c r="E8" s="24" t="s">
        <v>50</v>
      </c>
      <c r="F8" s="23" t="s">
        <v>50</v>
      </c>
      <c r="G8" s="24" t="s">
        <v>50</v>
      </c>
      <c r="H8" s="23" t="s">
        <v>50</v>
      </c>
      <c r="I8" s="24" t="s">
        <v>50</v>
      </c>
      <c r="J8" s="23" t="s">
        <v>50</v>
      </c>
      <c r="K8" s="23"/>
    </row>
    <row r="9" spans="1:11" x14ac:dyDescent="0.3">
      <c r="A9" s="3" t="s">
        <v>37</v>
      </c>
      <c r="B9" s="22"/>
      <c r="C9" s="21" t="s">
        <v>10</v>
      </c>
      <c r="D9" s="26">
        <v>5</v>
      </c>
      <c r="E9" s="24" t="s">
        <v>50</v>
      </c>
      <c r="F9" s="23" t="s">
        <v>50</v>
      </c>
      <c r="G9" s="24">
        <v>1</v>
      </c>
      <c r="H9" s="23">
        <f t="shared" si="0"/>
        <v>0.2</v>
      </c>
      <c r="I9" s="25">
        <v>0.8</v>
      </c>
      <c r="J9" s="22"/>
      <c r="K9" s="22"/>
    </row>
    <row r="10" spans="1:11" x14ac:dyDescent="0.3">
      <c r="A10" s="3" t="s">
        <v>36</v>
      </c>
      <c r="B10" s="22"/>
      <c r="C10" s="21" t="s">
        <v>10</v>
      </c>
      <c r="D10" s="26">
        <v>1</v>
      </c>
      <c r="E10" s="24" t="s">
        <v>50</v>
      </c>
      <c r="F10" s="23" t="s">
        <v>50</v>
      </c>
      <c r="G10" s="24">
        <v>1</v>
      </c>
      <c r="H10" s="23">
        <f t="shared" si="0"/>
        <v>1</v>
      </c>
      <c r="I10" s="25"/>
      <c r="J10" s="22" t="s">
        <v>12</v>
      </c>
      <c r="K10" s="22"/>
    </row>
    <row r="11" spans="1:11" x14ac:dyDescent="0.3">
      <c r="A11" s="3" t="s">
        <v>38</v>
      </c>
      <c r="B11" s="22"/>
      <c r="C11" s="21" t="s">
        <v>9</v>
      </c>
      <c r="D11" s="22">
        <v>1</v>
      </c>
      <c r="E11" s="24" t="s">
        <v>50</v>
      </c>
      <c r="F11" s="23" t="s">
        <v>50</v>
      </c>
      <c r="G11" s="24">
        <v>1</v>
      </c>
      <c r="H11" s="23">
        <f t="shared" si="0"/>
        <v>1</v>
      </c>
      <c r="I11" s="25">
        <v>0.95</v>
      </c>
      <c r="J11" s="22" t="s">
        <v>11</v>
      </c>
      <c r="K11" s="22"/>
    </row>
    <row r="12" spans="1:11" x14ac:dyDescent="0.3">
      <c r="A12" s="3" t="s">
        <v>53</v>
      </c>
      <c r="B12" s="22"/>
      <c r="C12" s="21" t="s">
        <v>9</v>
      </c>
      <c r="D12" s="22">
        <v>2</v>
      </c>
      <c r="E12" s="24" t="s">
        <v>50</v>
      </c>
      <c r="F12" s="23" t="s">
        <v>50</v>
      </c>
      <c r="G12" s="24">
        <v>2</v>
      </c>
      <c r="H12" s="23">
        <f t="shared" si="0"/>
        <v>1</v>
      </c>
      <c r="I12" s="25">
        <v>0.7</v>
      </c>
      <c r="J12" s="22"/>
      <c r="K12" s="22"/>
    </row>
    <row r="14" spans="1:11" x14ac:dyDescent="0.3">
      <c r="A14" s="41" t="s">
        <v>73</v>
      </c>
      <c r="B14" s="41"/>
      <c r="D14" s="43" t="s">
        <v>70</v>
      </c>
      <c r="E14" s="43"/>
      <c r="F14" s="43"/>
      <c r="G14" s="43"/>
      <c r="H14" s="43"/>
      <c r="I14" s="43"/>
      <c r="J14" s="43"/>
      <c r="K14" s="43"/>
    </row>
    <row r="15" spans="1:11" x14ac:dyDescent="0.3">
      <c r="A15" s="14" t="s">
        <v>56</v>
      </c>
      <c r="B15" s="15">
        <f>+COUNTA(A4:A12)</f>
        <v>9</v>
      </c>
      <c r="D15" s="43"/>
      <c r="E15" s="43"/>
      <c r="F15" s="43"/>
      <c r="G15" s="43"/>
      <c r="H15" s="43"/>
      <c r="I15" s="43"/>
      <c r="J15" s="43"/>
      <c r="K15" s="43"/>
    </row>
    <row r="16" spans="1:11" x14ac:dyDescent="0.3">
      <c r="A16" s="14" t="s">
        <v>57</v>
      </c>
      <c r="B16" s="15">
        <f>+SUM(D4:D12)</f>
        <v>24</v>
      </c>
      <c r="D16" s="43"/>
      <c r="E16" s="43"/>
      <c r="F16" s="43"/>
      <c r="G16" s="43"/>
      <c r="H16" s="43"/>
      <c r="I16" s="43"/>
      <c r="J16" s="43"/>
      <c r="K16" s="43"/>
    </row>
    <row r="17" spans="1:11" x14ac:dyDescent="0.3">
      <c r="A17" s="14" t="s">
        <v>58</v>
      </c>
      <c r="B17" s="16" t="s">
        <v>50</v>
      </c>
      <c r="D17" s="43"/>
      <c r="E17" s="43"/>
      <c r="F17" s="43"/>
      <c r="G17" s="43"/>
      <c r="H17" s="43"/>
      <c r="I17" s="43"/>
      <c r="J17" s="43"/>
      <c r="K17" s="43"/>
    </row>
    <row r="18" spans="1:11" x14ac:dyDescent="0.3">
      <c r="A18" s="14" t="s">
        <v>59</v>
      </c>
      <c r="B18" s="16" t="s">
        <v>50</v>
      </c>
    </row>
    <row r="19" spans="1:11" x14ac:dyDescent="0.3">
      <c r="A19" s="14" t="s">
        <v>60</v>
      </c>
      <c r="B19" s="17">
        <f>+AVERAGE(H4:H7,H9:H12)</f>
        <v>0.67083333333333339</v>
      </c>
    </row>
    <row r="20" spans="1:11" x14ac:dyDescent="0.3">
      <c r="A20" s="14" t="s">
        <v>61</v>
      </c>
      <c r="B20" s="17">
        <f>+AVERAGE(I4:I6,I9:I12)</f>
        <v>0.88500000000000012</v>
      </c>
    </row>
    <row r="21" spans="1:11" x14ac:dyDescent="0.3">
      <c r="A21" s="14" t="s">
        <v>63</v>
      </c>
      <c r="B21" s="15" t="s">
        <v>64</v>
      </c>
    </row>
    <row r="22" spans="1:11" x14ac:dyDescent="0.3">
      <c r="A22" s="14" t="s">
        <v>65</v>
      </c>
      <c r="B22" s="15"/>
    </row>
  </sheetData>
  <mergeCells count="3">
    <mergeCell ref="A14:B14"/>
    <mergeCell ref="D14:K17"/>
    <mergeCell ref="A1:K1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E03FED5-1967-498E-A114-73D1EA06921C}">
          <x14:formula1>
            <xm:f>#REF!</xm:f>
          </x14:formula1>
          <xm:sqref>J4:K7 J9:K12</xm:sqref>
        </x14:dataValidation>
        <x14:dataValidation type="list" allowBlank="1" showInputMessage="1" showErrorMessage="1" xr:uid="{76866462-1226-4B39-BEA6-D89FA9818FE8}">
          <x14:formula1>
            <xm:f>#REF!</xm:f>
          </x14:formula1>
          <xm:sqref>C4:C5 C7:C12</xm:sqref>
        </x14:dataValidation>
        <x14:dataValidation type="list" allowBlank="1" showInputMessage="1" showErrorMessage="1" xr:uid="{8D60B94E-91F7-4F46-8F9C-0FBFDBE43AE6}">
          <x14:formula1>
            <xm:f>#REF!</xm:f>
          </x14:formula1>
          <xm:sqref>B4 B11:B12 B8:B9</xm:sqref>
        </x14:dataValidation>
        <x14:dataValidation type="list" allowBlank="1" showInputMessage="1" showErrorMessage="1" xr:uid="{384380EF-2958-4875-B606-2C14922E3A8A}">
          <x14:formula1>
            <xm:f>#REF!</xm:f>
          </x14:formula1>
          <xm:sqref>B5</xm:sqref>
        </x14:dataValidation>
        <x14:dataValidation type="list" allowBlank="1" showInputMessage="1" showErrorMessage="1" xr:uid="{C9864A27-0643-4052-ADC6-40DE98DA5D16}">
          <x14:formula1>
            <xm:f>#REF!</xm:f>
          </x14:formula1>
          <xm:sqref>B6:B7 B10</xm:sqref>
        </x14:dataValidation>
        <x14:dataValidation type="list" allowBlank="1" showInputMessage="1" showErrorMessage="1" xr:uid="{2AE4AE7A-3305-4234-B873-CC3ED81255FD}">
          <x14:formula1>
            <xm:f>#REF!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8DC18-70D6-4A02-A82B-54AFB327E502}">
  <sheetPr>
    <pageSetUpPr fitToPage="1"/>
  </sheetPr>
  <dimension ref="A1:K33"/>
  <sheetViews>
    <sheetView topLeftCell="A11" zoomScale="80" zoomScaleNormal="80" workbookViewId="0">
      <selection activeCell="K3" sqref="K3"/>
    </sheetView>
  </sheetViews>
  <sheetFormatPr baseColWidth="10" defaultColWidth="11" defaultRowHeight="15.6" x14ac:dyDescent="0.3"/>
  <cols>
    <col min="1" max="1" width="65.453125" style="1" bestFit="1" customWidth="1"/>
    <col min="2" max="2" width="19.7265625" style="1" bestFit="1" customWidth="1"/>
    <col min="3" max="3" width="13.90625" style="1" customWidth="1"/>
    <col min="4" max="4" width="14.90625" style="1" customWidth="1"/>
    <col min="5" max="5" width="12.08984375" style="1" customWidth="1"/>
    <col min="6" max="6" width="7.453125" style="2" customWidth="1"/>
    <col min="7" max="7" width="13.90625" style="1" customWidth="1"/>
    <col min="8" max="8" width="7.08984375" style="2" bestFit="1" customWidth="1"/>
    <col min="9" max="9" width="12.6328125" style="1" customWidth="1"/>
    <col min="10" max="10" width="15" style="1" bestFit="1" customWidth="1"/>
    <col min="11" max="11" width="17.6328125" style="1" bestFit="1" customWidth="1"/>
    <col min="12" max="16384" width="11" style="1"/>
  </cols>
  <sheetData>
    <row r="1" spans="1:11" ht="21" x14ac:dyDescent="0.3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3">
      <c r="F2" s="1"/>
      <c r="H2" s="1"/>
    </row>
    <row r="3" spans="1:11" ht="36" x14ac:dyDescent="0.3">
      <c r="A3" s="6" t="s">
        <v>2</v>
      </c>
      <c r="B3" s="6"/>
      <c r="C3" s="6" t="s">
        <v>5</v>
      </c>
      <c r="D3" s="6" t="s">
        <v>6</v>
      </c>
      <c r="E3" s="6" t="s">
        <v>14</v>
      </c>
      <c r="F3" s="7" t="s">
        <v>13</v>
      </c>
      <c r="G3" s="6" t="s">
        <v>8</v>
      </c>
      <c r="H3" s="6" t="s">
        <v>13</v>
      </c>
      <c r="I3" s="6" t="s">
        <v>15</v>
      </c>
      <c r="J3" s="6" t="s">
        <v>4</v>
      </c>
      <c r="K3" s="6"/>
    </row>
    <row r="4" spans="1:11" x14ac:dyDescent="0.3">
      <c r="A4" s="27" t="s">
        <v>54</v>
      </c>
      <c r="B4" s="28"/>
      <c r="C4" s="27" t="s">
        <v>9</v>
      </c>
      <c r="D4" s="28">
        <v>21</v>
      </c>
      <c r="E4" s="29" t="s">
        <v>50</v>
      </c>
      <c r="F4" s="30" t="s">
        <v>50</v>
      </c>
      <c r="G4" s="29">
        <v>12</v>
      </c>
      <c r="H4" s="30">
        <f>+G4/D4</f>
        <v>0.5714285714285714</v>
      </c>
      <c r="I4" s="31">
        <v>0.9</v>
      </c>
      <c r="J4" s="28"/>
      <c r="K4" s="28"/>
    </row>
    <row r="5" spans="1:11" x14ac:dyDescent="0.3">
      <c r="A5" s="32" t="s">
        <v>44</v>
      </c>
      <c r="B5" s="28"/>
      <c r="C5" s="27" t="s">
        <v>9</v>
      </c>
      <c r="D5" s="28">
        <v>18</v>
      </c>
      <c r="E5" s="29" t="s">
        <v>50</v>
      </c>
      <c r="F5" s="30" t="s">
        <v>50</v>
      </c>
      <c r="G5" s="29">
        <v>9</v>
      </c>
      <c r="H5" s="30">
        <f>+G5/D5</f>
        <v>0.5</v>
      </c>
      <c r="I5" s="31">
        <v>0.96</v>
      </c>
      <c r="J5" s="28"/>
      <c r="K5" s="28"/>
    </row>
    <row r="6" spans="1:11" x14ac:dyDescent="0.3">
      <c r="A6" s="32" t="s">
        <v>45</v>
      </c>
      <c r="B6" s="28"/>
      <c r="C6" s="27" t="s">
        <v>9</v>
      </c>
      <c r="D6" s="28">
        <v>26</v>
      </c>
      <c r="E6" s="29" t="s">
        <v>50</v>
      </c>
      <c r="F6" s="30" t="s">
        <v>50</v>
      </c>
      <c r="G6" s="29">
        <v>21</v>
      </c>
      <c r="H6" s="33">
        <f>+G6/D6</f>
        <v>0.80769230769230771</v>
      </c>
      <c r="I6" s="34">
        <v>0.93</v>
      </c>
      <c r="J6" s="28"/>
      <c r="K6" s="28"/>
    </row>
    <row r="7" spans="1:11" x14ac:dyDescent="0.3">
      <c r="A7" s="32" t="s">
        <v>46</v>
      </c>
      <c r="B7" s="28"/>
      <c r="C7" s="27" t="s">
        <v>1</v>
      </c>
      <c r="D7" s="28">
        <v>10</v>
      </c>
      <c r="E7" s="29" t="s">
        <v>50</v>
      </c>
      <c r="F7" s="30" t="s">
        <v>50</v>
      </c>
      <c r="G7" s="35"/>
      <c r="H7" s="30"/>
      <c r="I7" s="36"/>
      <c r="J7" s="28"/>
      <c r="K7" s="28"/>
    </row>
    <row r="8" spans="1:11" x14ac:dyDescent="0.3">
      <c r="A8" s="32" t="s">
        <v>47</v>
      </c>
      <c r="B8" s="28"/>
      <c r="C8" s="27" t="s">
        <v>1</v>
      </c>
      <c r="D8" s="28">
        <v>27</v>
      </c>
      <c r="E8" s="29" t="s">
        <v>50</v>
      </c>
      <c r="F8" s="30" t="s">
        <v>50</v>
      </c>
      <c r="G8" s="29">
        <v>15</v>
      </c>
      <c r="H8" s="30">
        <f>+G8/D8</f>
        <v>0.55555555555555558</v>
      </c>
      <c r="I8" s="34">
        <v>0.83</v>
      </c>
      <c r="J8" s="28"/>
      <c r="K8" s="28"/>
    </row>
    <row r="9" spans="1:11" x14ac:dyDescent="0.3">
      <c r="A9" s="27" t="s">
        <v>7</v>
      </c>
      <c r="B9" s="28"/>
      <c r="C9" s="27" t="s">
        <v>9</v>
      </c>
      <c r="D9" s="28">
        <v>33</v>
      </c>
      <c r="E9" s="29">
        <v>25</v>
      </c>
      <c r="F9" s="30">
        <f>+$E9/$D9</f>
        <v>0.75757575757575757</v>
      </c>
      <c r="G9" s="29">
        <v>28</v>
      </c>
      <c r="H9" s="30">
        <f>+G9/D9</f>
        <v>0.84848484848484851</v>
      </c>
      <c r="I9" s="34">
        <v>0.95</v>
      </c>
      <c r="J9" s="28" t="s">
        <v>12</v>
      </c>
      <c r="K9" s="28"/>
    </row>
    <row r="10" spans="1:11" x14ac:dyDescent="0.3">
      <c r="A10" s="32" t="s">
        <v>20</v>
      </c>
      <c r="B10" s="28"/>
      <c r="C10" s="27" t="s">
        <v>9</v>
      </c>
      <c r="D10" s="28">
        <v>4</v>
      </c>
      <c r="E10" s="29">
        <v>3</v>
      </c>
      <c r="F10" s="30">
        <f t="shared" ref="F10:F17" si="0">+$E10/$D10</f>
        <v>0.75</v>
      </c>
      <c r="G10" s="37">
        <v>2</v>
      </c>
      <c r="H10" s="30">
        <f>+G10/D10</f>
        <v>0.5</v>
      </c>
      <c r="I10" s="38">
        <v>1</v>
      </c>
      <c r="J10" s="28"/>
      <c r="K10" s="28"/>
    </row>
    <row r="11" spans="1:11" x14ac:dyDescent="0.3">
      <c r="A11" s="32" t="s">
        <v>21</v>
      </c>
      <c r="B11" s="28"/>
      <c r="C11" s="27" t="s">
        <v>9</v>
      </c>
      <c r="D11" s="28">
        <v>16</v>
      </c>
      <c r="E11" s="29" t="s">
        <v>50</v>
      </c>
      <c r="F11" s="30" t="s">
        <v>50</v>
      </c>
      <c r="G11" s="37">
        <v>4</v>
      </c>
      <c r="H11" s="30">
        <f t="shared" ref="H11:H16" si="1">+G11/D11</f>
        <v>0.25</v>
      </c>
      <c r="I11" s="38">
        <v>0.87</v>
      </c>
      <c r="J11" s="28" t="s">
        <v>12</v>
      </c>
      <c r="K11" s="28"/>
    </row>
    <row r="12" spans="1:11" x14ac:dyDescent="0.3">
      <c r="A12" s="27" t="s">
        <v>49</v>
      </c>
      <c r="B12" s="28"/>
      <c r="C12" s="27" t="s">
        <v>9</v>
      </c>
      <c r="D12" s="28">
        <v>1</v>
      </c>
      <c r="E12" s="29" t="s">
        <v>50</v>
      </c>
      <c r="F12" s="30" t="s">
        <v>50</v>
      </c>
      <c r="G12" s="37">
        <v>1</v>
      </c>
      <c r="H12" s="30">
        <f t="shared" si="1"/>
        <v>1</v>
      </c>
      <c r="I12" s="38">
        <v>0.9</v>
      </c>
      <c r="J12" s="28" t="s">
        <v>11</v>
      </c>
      <c r="K12" s="28"/>
    </row>
    <row r="13" spans="1:11" x14ac:dyDescent="0.3">
      <c r="A13" s="32" t="s">
        <v>62</v>
      </c>
      <c r="B13" s="28"/>
      <c r="C13" s="27" t="s">
        <v>10</v>
      </c>
      <c r="D13" s="39">
        <v>37</v>
      </c>
      <c r="E13" s="29" t="s">
        <v>50</v>
      </c>
      <c r="F13" s="30" t="s">
        <v>50</v>
      </c>
      <c r="G13" s="37">
        <v>17</v>
      </c>
      <c r="H13" s="30">
        <f t="shared" si="1"/>
        <v>0.45945945945945948</v>
      </c>
      <c r="I13" s="38">
        <v>0.8</v>
      </c>
      <c r="J13" s="28"/>
      <c r="K13" s="28"/>
    </row>
    <row r="14" spans="1:11" x14ac:dyDescent="0.3">
      <c r="A14" s="32" t="s">
        <v>22</v>
      </c>
      <c r="B14" s="28"/>
      <c r="C14" s="27" t="s">
        <v>10</v>
      </c>
      <c r="D14" s="39">
        <v>17</v>
      </c>
      <c r="E14" s="29" t="s">
        <v>50</v>
      </c>
      <c r="F14" s="30" t="s">
        <v>50</v>
      </c>
      <c r="G14" s="37"/>
      <c r="H14" s="30">
        <f t="shared" si="1"/>
        <v>0</v>
      </c>
      <c r="I14" s="38"/>
      <c r="J14" s="28" t="s">
        <v>11</v>
      </c>
      <c r="K14" s="28"/>
    </row>
    <row r="15" spans="1:11" x14ac:dyDescent="0.3">
      <c r="A15" s="27" t="s">
        <v>23</v>
      </c>
      <c r="B15" s="28"/>
      <c r="C15" s="27" t="s">
        <v>9</v>
      </c>
      <c r="D15" s="28">
        <v>1</v>
      </c>
      <c r="E15" s="29" t="s">
        <v>50</v>
      </c>
      <c r="F15" s="30" t="s">
        <v>50</v>
      </c>
      <c r="G15" s="37">
        <v>1</v>
      </c>
      <c r="H15" s="30">
        <f t="shared" si="1"/>
        <v>1</v>
      </c>
      <c r="I15" s="38">
        <v>0.8</v>
      </c>
      <c r="J15" s="28" t="s">
        <v>11</v>
      </c>
      <c r="K15" s="28"/>
    </row>
    <row r="16" spans="1:11" x14ac:dyDescent="0.3">
      <c r="A16" s="32" t="s">
        <v>24</v>
      </c>
      <c r="B16" s="28"/>
      <c r="C16" s="27" t="s">
        <v>9</v>
      </c>
      <c r="D16" s="28">
        <v>1</v>
      </c>
      <c r="E16" s="29" t="s">
        <v>50</v>
      </c>
      <c r="F16" s="30" t="s">
        <v>50</v>
      </c>
      <c r="G16" s="37">
        <v>1</v>
      </c>
      <c r="H16" s="30">
        <f t="shared" si="1"/>
        <v>1</v>
      </c>
      <c r="I16" s="38">
        <v>0.8</v>
      </c>
      <c r="J16" s="28" t="s">
        <v>11</v>
      </c>
      <c r="K16" s="28"/>
    </row>
    <row r="17" spans="1:11" x14ac:dyDescent="0.3">
      <c r="A17" s="32" t="s">
        <v>25</v>
      </c>
      <c r="B17" s="28"/>
      <c r="C17" s="27" t="s">
        <v>9</v>
      </c>
      <c r="D17" s="28">
        <v>9</v>
      </c>
      <c r="E17" s="27">
        <v>6</v>
      </c>
      <c r="F17" s="30">
        <f t="shared" si="0"/>
        <v>0.66666666666666663</v>
      </c>
      <c r="G17" s="37">
        <v>7</v>
      </c>
      <c r="H17" s="30">
        <f t="shared" ref="H17:H18" si="2">+G17/D17</f>
        <v>0.77777777777777779</v>
      </c>
      <c r="I17" s="38">
        <v>0.94</v>
      </c>
      <c r="J17" s="28"/>
      <c r="K17" s="28"/>
    </row>
    <row r="18" spans="1:11" x14ac:dyDescent="0.3">
      <c r="A18" s="27" t="s">
        <v>26</v>
      </c>
      <c r="B18" s="28"/>
      <c r="C18" s="27" t="s">
        <v>10</v>
      </c>
      <c r="D18" s="39">
        <v>1</v>
      </c>
      <c r="E18" s="29" t="s">
        <v>50</v>
      </c>
      <c r="F18" s="30" t="s">
        <v>50</v>
      </c>
      <c r="G18" s="37">
        <v>1</v>
      </c>
      <c r="H18" s="30">
        <f t="shared" si="2"/>
        <v>1</v>
      </c>
      <c r="I18" s="38">
        <v>0.9</v>
      </c>
      <c r="J18" s="28"/>
      <c r="K18" s="28"/>
    </row>
    <row r="19" spans="1:11" x14ac:dyDescent="0.3">
      <c r="A19" s="32" t="s">
        <v>27</v>
      </c>
      <c r="B19" s="28"/>
      <c r="C19" s="27" t="s">
        <v>9</v>
      </c>
      <c r="D19" s="39"/>
      <c r="E19" s="29" t="s">
        <v>50</v>
      </c>
      <c r="F19" s="30" t="s">
        <v>50</v>
      </c>
      <c r="G19" s="37"/>
      <c r="H19" s="30"/>
      <c r="I19" s="38"/>
      <c r="J19" s="28"/>
      <c r="K19" s="28"/>
    </row>
    <row r="20" spans="1:11" x14ac:dyDescent="0.3">
      <c r="A20" s="32" t="s">
        <v>48</v>
      </c>
      <c r="B20" s="28"/>
      <c r="C20" s="27" t="s">
        <v>10</v>
      </c>
      <c r="D20" s="28">
        <v>1</v>
      </c>
      <c r="E20" s="29" t="s">
        <v>50</v>
      </c>
      <c r="F20" s="30" t="s">
        <v>50</v>
      </c>
      <c r="G20" s="29" t="s">
        <v>50</v>
      </c>
      <c r="H20" s="30" t="s">
        <v>50</v>
      </c>
      <c r="I20" s="29" t="s">
        <v>50</v>
      </c>
      <c r="J20" s="28" t="s">
        <v>11</v>
      </c>
      <c r="K20" s="28"/>
    </row>
    <row r="21" spans="1:11" x14ac:dyDescent="0.3">
      <c r="A21" s="3" t="s">
        <v>28</v>
      </c>
      <c r="B21" s="5"/>
      <c r="C21" s="3" t="s">
        <v>9</v>
      </c>
      <c r="D21" s="9">
        <v>4</v>
      </c>
      <c r="E21" s="12" t="s">
        <v>50</v>
      </c>
      <c r="F21" s="13" t="s">
        <v>50</v>
      </c>
      <c r="G21" s="10"/>
      <c r="H21" s="13"/>
      <c r="I21" s="11"/>
      <c r="J21" s="5" t="s">
        <v>11</v>
      </c>
      <c r="K21" s="5"/>
    </row>
    <row r="24" spans="1:11" ht="15.75" customHeight="1" x14ac:dyDescent="0.3">
      <c r="A24" s="41" t="s">
        <v>67</v>
      </c>
      <c r="B24" s="41"/>
      <c r="D24" s="45" t="s">
        <v>69</v>
      </c>
      <c r="E24" s="45"/>
      <c r="F24" s="45"/>
      <c r="G24" s="45"/>
      <c r="H24" s="45"/>
      <c r="I24" s="45"/>
      <c r="J24" s="45"/>
      <c r="K24" s="45"/>
    </row>
    <row r="25" spans="1:11" x14ac:dyDescent="0.3">
      <c r="A25" s="14" t="s">
        <v>56</v>
      </c>
      <c r="B25" s="18">
        <f>+COUNTA(A4:A21)</f>
        <v>18</v>
      </c>
      <c r="D25" s="45"/>
      <c r="E25" s="45"/>
      <c r="F25" s="45"/>
      <c r="G25" s="45"/>
      <c r="H25" s="45"/>
      <c r="I25" s="45"/>
      <c r="J25" s="45"/>
      <c r="K25" s="45"/>
    </row>
    <row r="26" spans="1:11" x14ac:dyDescent="0.3">
      <c r="A26" s="14" t="s">
        <v>57</v>
      </c>
      <c r="B26" s="18">
        <f>+SUM(D4:D21)</f>
        <v>227</v>
      </c>
      <c r="D26" s="45"/>
      <c r="E26" s="45"/>
      <c r="F26" s="45"/>
      <c r="G26" s="45"/>
      <c r="H26" s="45"/>
      <c r="I26" s="45"/>
      <c r="J26" s="45"/>
      <c r="K26" s="45"/>
    </row>
    <row r="27" spans="1:11" x14ac:dyDescent="0.3">
      <c r="A27" s="14" t="s">
        <v>58</v>
      </c>
      <c r="B27" s="19">
        <f>+B26/B25</f>
        <v>12.611111111111111</v>
      </c>
      <c r="D27" s="45"/>
      <c r="E27" s="45"/>
      <c r="F27" s="45"/>
      <c r="G27" s="45"/>
      <c r="H27" s="45"/>
      <c r="I27" s="45"/>
      <c r="J27" s="45"/>
      <c r="K27" s="45"/>
    </row>
    <row r="28" spans="1:11" x14ac:dyDescent="0.3">
      <c r="A28" s="14" t="s">
        <v>59</v>
      </c>
      <c r="B28" s="20">
        <f>+AVERAGE(F9,F10,F17)</f>
        <v>0.72474747474747481</v>
      </c>
      <c r="D28" s="44" t="s">
        <v>68</v>
      </c>
      <c r="E28" s="44"/>
      <c r="F28" s="44"/>
      <c r="G28" s="44"/>
      <c r="H28" s="44"/>
      <c r="I28" s="44"/>
      <c r="J28" s="44"/>
      <c r="K28" s="44"/>
    </row>
    <row r="29" spans="1:11" x14ac:dyDescent="0.3">
      <c r="A29" s="14" t="s">
        <v>60</v>
      </c>
      <c r="B29" s="20">
        <f>+AVERAGE(H4:H19)</f>
        <v>0.66217132288560865</v>
      </c>
      <c r="D29" s="44" t="s">
        <v>72</v>
      </c>
      <c r="E29" s="44"/>
      <c r="F29" s="44"/>
      <c r="G29" s="44"/>
      <c r="H29" s="44"/>
      <c r="I29" s="44"/>
      <c r="J29" s="44"/>
      <c r="K29" s="44"/>
    </row>
    <row r="30" spans="1:11" x14ac:dyDescent="0.3">
      <c r="A30" s="14" t="s">
        <v>61</v>
      </c>
      <c r="B30" s="20">
        <f>+AVERAGE(I4:I19)</f>
        <v>0.89076923076923087</v>
      </c>
      <c r="D30" s="44"/>
      <c r="E30" s="44"/>
      <c r="F30" s="44"/>
      <c r="G30" s="44"/>
      <c r="H30" s="44"/>
      <c r="I30" s="44"/>
      <c r="J30" s="44"/>
      <c r="K30" s="44"/>
    </row>
    <row r="31" spans="1:11" x14ac:dyDescent="0.3">
      <c r="A31" s="14" t="s">
        <v>63</v>
      </c>
      <c r="B31" s="18" t="s">
        <v>64</v>
      </c>
      <c r="D31" s="44"/>
      <c r="E31" s="44"/>
      <c r="F31" s="44"/>
      <c r="G31" s="44"/>
      <c r="H31" s="44"/>
      <c r="I31" s="44"/>
      <c r="J31" s="44"/>
      <c r="K31" s="44"/>
    </row>
    <row r="32" spans="1:11" x14ac:dyDescent="0.3">
      <c r="A32" s="14" t="s">
        <v>65</v>
      </c>
      <c r="B32" s="18" t="s">
        <v>64</v>
      </c>
      <c r="D32" s="44"/>
      <c r="E32" s="44"/>
      <c r="F32" s="44"/>
      <c r="G32" s="44"/>
      <c r="H32" s="44"/>
      <c r="I32" s="44"/>
      <c r="J32" s="44"/>
      <c r="K32" s="44"/>
    </row>
    <row r="33" spans="4:11" x14ac:dyDescent="0.3">
      <c r="D33" s="44"/>
      <c r="E33" s="44"/>
      <c r="F33" s="44"/>
      <c r="G33" s="44"/>
      <c r="H33" s="44"/>
      <c r="I33" s="44"/>
      <c r="J33" s="44"/>
      <c r="K33" s="44"/>
    </row>
  </sheetData>
  <mergeCells count="9">
    <mergeCell ref="D30:K30"/>
    <mergeCell ref="D31:K31"/>
    <mergeCell ref="D32:K32"/>
    <mergeCell ref="D33:K33"/>
    <mergeCell ref="A1:K1"/>
    <mergeCell ref="A24:B24"/>
    <mergeCell ref="D24:K27"/>
    <mergeCell ref="D28:K28"/>
    <mergeCell ref="D29:K29"/>
  </mergeCells>
  <pageMargins left="0.21" right="0.37" top="0.74803149606299213" bottom="0.74803149606299213" header="0.31496062992125984" footer="0.31496062992125984"/>
  <pageSetup paperSize="8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F5EF166-B482-4497-92C1-1405D9AC7AD1}">
          <x14:formula1>
            <xm:f>#REF!</xm:f>
          </x14:formula1>
          <xm:sqref>C4:C21</xm:sqref>
        </x14:dataValidation>
        <x14:dataValidation type="list" allowBlank="1" showInputMessage="1" showErrorMessage="1" xr:uid="{A844839E-3656-4379-9026-7BD624D1BD5C}">
          <x14:formula1>
            <xm:f>#REF!</xm:f>
          </x14:formula1>
          <xm:sqref>J9:J21</xm:sqref>
        </x14:dataValidation>
        <x14:dataValidation type="list" allowBlank="1" showInputMessage="1" showErrorMessage="1" xr:uid="{A5224C69-CCEB-4426-9917-30158A2F9D78}">
          <x14:formula1>
            <xm:f>#REF!</xm:f>
          </x14:formula1>
          <xm:sqref>B4:B21</xm:sqref>
        </x14:dataValidation>
        <x14:dataValidation type="list" allowBlank="1" showInputMessage="1" showErrorMessage="1" xr:uid="{E9F324FD-C966-4A76-B55C-4DA565C6170F}">
          <x14:formula1>
            <xm:f>#REF!</xm:f>
          </x14:formula1>
          <xm:sqref>K4:K21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CFU</vt:lpstr>
      <vt:lpstr>CONAFIN AFISA</vt:lpstr>
      <vt:lpstr>CVU</vt:lpstr>
      <vt:lpstr>CND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MSangenis;MS</dc:creator>
  <cp:lastModifiedBy>Marcelo Marques</cp:lastModifiedBy>
  <cp:lastPrinted>2023-12-21T15:50:27Z</cp:lastPrinted>
  <dcterms:created xsi:type="dcterms:W3CDTF">2023-12-05T22:59:26Z</dcterms:created>
  <dcterms:modified xsi:type="dcterms:W3CDTF">2024-03-18T13:57:17Z</dcterms:modified>
</cp:coreProperties>
</file>